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tonneau\Documents\AUNEGe\ANALYSE FINANCIERE (Christine)\Partie4 - Premiers éléments de diagnostic financier\"/>
    </mc:Choice>
  </mc:AlternateContent>
  <xr:revisionPtr revIDLastSave="0" documentId="13_ncr:1_{26CD29E9-B386-427E-B366-51BC0A12E8F6}" xr6:coauthVersionLast="47" xr6:coauthVersionMax="47" xr10:uidLastSave="{00000000-0000-0000-0000-000000000000}"/>
  <bookViews>
    <workbookView xWindow="5415" yWindow="675" windowWidth="23085" windowHeight="15270" xr2:uid="{530EA39E-E3A6-614D-BB44-6655D1379993}"/>
  </bookViews>
  <sheets>
    <sheet name="Données et consign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D21" i="1"/>
  <c r="E19" i="1"/>
  <c r="E22" i="1" s="1"/>
  <c r="D19" i="1"/>
  <c r="E8" i="1"/>
  <c r="D8" i="1"/>
  <c r="E16" i="1"/>
  <c r="D16" i="1"/>
  <c r="C19" i="1"/>
  <c r="C22" i="1" s="1"/>
  <c r="E25" i="1"/>
  <c r="D25" i="1"/>
  <c r="J50" i="1"/>
  <c r="J42" i="1"/>
  <c r="E50" i="1"/>
  <c r="E42" i="1"/>
  <c r="C25" i="1"/>
  <c r="C21" i="1"/>
  <c r="C15" i="1"/>
  <c r="C12" i="1"/>
  <c r="C8" i="1"/>
  <c r="D22" i="1" l="1"/>
  <c r="E17" i="1"/>
  <c r="E26" i="1" s="1"/>
  <c r="E29" i="1" s="1"/>
  <c r="D17" i="1"/>
  <c r="C16" i="1"/>
  <c r="E51" i="1"/>
  <c r="C17" i="1"/>
  <c r="C26" i="1" s="1"/>
  <c r="C29" i="1" s="1"/>
  <c r="J51" i="1"/>
  <c r="D26" i="1" l="1"/>
  <c r="D29" i="1" s="1"/>
</calcChain>
</file>

<file path=xl/sharedStrings.xml><?xml version="1.0" encoding="utf-8"?>
<sst xmlns="http://schemas.openxmlformats.org/spreadsheetml/2006/main" count="62" uniqueCount="56">
  <si>
    <t>u = euros</t>
  </si>
  <si>
    <t>Compte de résultat</t>
  </si>
  <si>
    <t>Production vendue et stockée</t>
  </si>
  <si>
    <t>Total des produits d'exploitation</t>
  </si>
  <si>
    <t>Autres achats et charges externes</t>
  </si>
  <si>
    <t xml:space="preserve">Salaires et traitements </t>
  </si>
  <si>
    <t>Impôts et versements assimilés</t>
  </si>
  <si>
    <t xml:space="preserve">DAP </t>
  </si>
  <si>
    <t>Total des charges d'exploitation</t>
  </si>
  <si>
    <t>Résultat d'exploitation</t>
  </si>
  <si>
    <t>Autres intérêts et produits assimilés</t>
  </si>
  <si>
    <t>Total de produits financiers</t>
  </si>
  <si>
    <t>Intérêts et charges assimilées</t>
  </si>
  <si>
    <t>Total des charges financières</t>
  </si>
  <si>
    <t>Résultat financier</t>
  </si>
  <si>
    <t>Produit exceptionnel</t>
  </si>
  <si>
    <t>Charge exceptionnelle</t>
  </si>
  <si>
    <t>Résultat exceptionnel</t>
  </si>
  <si>
    <t>Résultat courant avant impôt</t>
  </si>
  <si>
    <t>Participation des salariés</t>
  </si>
  <si>
    <t>IS</t>
  </si>
  <si>
    <t>Résultat Net</t>
  </si>
  <si>
    <t>u = keuros</t>
  </si>
  <si>
    <t>ACTIF</t>
  </si>
  <si>
    <t>PASSIF</t>
  </si>
  <si>
    <t>déc.21</t>
  </si>
  <si>
    <t>Net</t>
  </si>
  <si>
    <t xml:space="preserve">Immobilisations corporelles </t>
  </si>
  <si>
    <t>Capital social</t>
  </si>
  <si>
    <t>Immobilisations financières</t>
  </si>
  <si>
    <t>Réserves</t>
  </si>
  <si>
    <t>RAN</t>
  </si>
  <si>
    <t>Résultat de l’exercice</t>
  </si>
  <si>
    <t>Subvention investissement</t>
  </si>
  <si>
    <t>TOTAL I</t>
  </si>
  <si>
    <t>Stocks</t>
  </si>
  <si>
    <t xml:space="preserve">Provisions </t>
  </si>
  <si>
    <t>Créances</t>
  </si>
  <si>
    <t xml:space="preserve">Emprunts bancaires </t>
  </si>
  <si>
    <t>VMP</t>
  </si>
  <si>
    <t>Dettes fournisseurs</t>
  </si>
  <si>
    <t>Dettes sociales et fiscales</t>
  </si>
  <si>
    <t>Disponibilités</t>
  </si>
  <si>
    <t>Dettes sur immobilisation</t>
  </si>
  <si>
    <t>Divers</t>
  </si>
  <si>
    <t>Autres dettes  (hors exploitation)</t>
  </si>
  <si>
    <t>Trésorerie Passif</t>
  </si>
  <si>
    <t>TOTAL II</t>
  </si>
  <si>
    <t>TOTAL GENERAL</t>
  </si>
  <si>
    <t>Dec 22</t>
  </si>
  <si>
    <t>Dec 20</t>
  </si>
  <si>
    <t>Dec. 20</t>
  </si>
  <si>
    <t>Dec.22</t>
  </si>
  <si>
    <t xml:space="preserve">Consignes : </t>
  </si>
  <si>
    <t>Calculez les ratios d'analyse en tenant compte des normes sectorielles.</t>
  </si>
  <si>
    <t>Exercice d'application - Entreprise Les 3 trèfles - Données et consignes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</si>
</sst>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\ _€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1" fillId="3" borderId="0" xfId="0" applyFont="1" applyFill="1"/>
    <xf numFmtId="0" fontId="1" fillId="3" borderId="0" xfId="0" applyFont="1" applyFill="1"/>
    <xf numFmtId="3" fontId="0" fillId="0" borderId="0" xfId="0" applyNumberFormat="1"/>
    <xf numFmtId="3" fontId="2" fillId="0" borderId="0" xfId="0" applyNumberFormat="1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1B842-1E4D-9644-B4FF-94856ECB8A1E}">
  <dimension ref="A1:M51"/>
  <sheetViews>
    <sheetView tabSelected="1" workbookViewId="0">
      <selection activeCell="G8" sqref="G8"/>
    </sheetView>
  </sheetViews>
  <sheetFormatPr baseColWidth="10" defaultRowHeight="15.75" x14ac:dyDescent="0.25"/>
  <cols>
    <col min="2" max="2" width="28.5" customWidth="1"/>
    <col min="3" max="5" width="11.625" bestFit="1" customWidth="1"/>
    <col min="7" max="7" width="28" customWidth="1"/>
  </cols>
  <sheetData>
    <row r="1" spans="1:13" ht="18.75" x14ac:dyDescent="0.3">
      <c r="A1" s="9" t="s">
        <v>55</v>
      </c>
    </row>
    <row r="2" spans="1:13" x14ac:dyDescent="0.25">
      <c r="C2" t="s">
        <v>0</v>
      </c>
      <c r="H2" s="10" t="s">
        <v>53</v>
      </c>
    </row>
    <row r="3" spans="1:13" x14ac:dyDescent="0.25">
      <c r="H3" s="11" t="s">
        <v>54</v>
      </c>
      <c r="I3" s="11"/>
      <c r="J3" s="11"/>
      <c r="K3" s="11"/>
      <c r="L3" s="11"/>
      <c r="M3" s="11"/>
    </row>
    <row r="4" spans="1:13" x14ac:dyDescent="0.25">
      <c r="B4" s="1" t="s">
        <v>1</v>
      </c>
      <c r="C4" s="1">
        <v>2022</v>
      </c>
      <c r="D4">
        <v>2021</v>
      </c>
      <c r="E4">
        <v>2020</v>
      </c>
    </row>
    <row r="6" spans="1:13" x14ac:dyDescent="0.25">
      <c r="B6" t="s">
        <v>2</v>
      </c>
      <c r="C6" s="2">
        <v>42087.5</v>
      </c>
      <c r="D6" s="2">
        <v>39675</v>
      </c>
      <c r="E6" s="2">
        <v>36271</v>
      </c>
    </row>
    <row r="7" spans="1:13" x14ac:dyDescent="0.25">
      <c r="C7" s="2"/>
    </row>
    <row r="8" spans="1:13" x14ac:dyDescent="0.25">
      <c r="B8" s="3" t="s">
        <v>3</v>
      </c>
      <c r="C8" s="4">
        <f>SUM(C6:C7)</f>
        <v>42087.5</v>
      </c>
      <c r="D8" s="4">
        <f t="shared" ref="D8:E8" si="0">SUM(D6:D7)</f>
        <v>39675</v>
      </c>
      <c r="E8" s="4">
        <f t="shared" si="0"/>
        <v>36271</v>
      </c>
    </row>
    <row r="9" spans="1:13" x14ac:dyDescent="0.25">
      <c r="C9" s="2"/>
    </row>
    <row r="10" spans="1:13" x14ac:dyDescent="0.25">
      <c r="C10" s="2"/>
    </row>
    <row r="11" spans="1:13" x14ac:dyDescent="0.25">
      <c r="C11" s="2"/>
    </row>
    <row r="12" spans="1:13" x14ac:dyDescent="0.25">
      <c r="B12" t="s">
        <v>4</v>
      </c>
      <c r="C12" s="12">
        <f>20148.8-97+7</f>
        <v>20058.8</v>
      </c>
      <c r="D12" s="12">
        <v>21042</v>
      </c>
      <c r="E12" s="12">
        <v>22370</v>
      </c>
    </row>
    <row r="13" spans="1:13" x14ac:dyDescent="0.25">
      <c r="B13" t="s">
        <v>5</v>
      </c>
      <c r="C13" s="12">
        <v>11272.7</v>
      </c>
      <c r="D13" s="12">
        <v>8860</v>
      </c>
      <c r="E13" s="12">
        <v>7451</v>
      </c>
    </row>
    <row r="14" spans="1:13" x14ac:dyDescent="0.25">
      <c r="B14" s="5" t="s">
        <v>6</v>
      </c>
      <c r="C14" s="13">
        <v>1582</v>
      </c>
      <c r="D14" s="13">
        <v>1342</v>
      </c>
      <c r="E14" s="12">
        <v>1008</v>
      </c>
    </row>
    <row r="15" spans="1:13" x14ac:dyDescent="0.25">
      <c r="B15" s="5" t="s">
        <v>7</v>
      </c>
      <c r="C15" s="13">
        <f>3741+70</f>
        <v>3811</v>
      </c>
      <c r="D15" s="13">
        <v>3905</v>
      </c>
      <c r="E15" s="12">
        <v>4254</v>
      </c>
    </row>
    <row r="16" spans="1:13" x14ac:dyDescent="0.25">
      <c r="B16" s="6" t="s">
        <v>8</v>
      </c>
      <c r="C16" s="14">
        <f>SUM(C10:C15)</f>
        <v>36724.5</v>
      </c>
      <c r="D16" s="14">
        <f t="shared" ref="D16:E16" si="1">SUM(D10:D15)</f>
        <v>35149</v>
      </c>
      <c r="E16" s="14">
        <f t="shared" si="1"/>
        <v>35083</v>
      </c>
    </row>
    <row r="17" spans="2:5" x14ac:dyDescent="0.25">
      <c r="B17" s="6" t="s">
        <v>9</v>
      </c>
      <c r="C17" s="14">
        <f>C8-C16</f>
        <v>5363</v>
      </c>
      <c r="D17" s="14">
        <f t="shared" ref="D17:E17" si="2">D8-D16</f>
        <v>4526</v>
      </c>
      <c r="E17" s="14">
        <f t="shared" si="2"/>
        <v>1188</v>
      </c>
    </row>
    <row r="18" spans="2:5" x14ac:dyDescent="0.25">
      <c r="B18" s="5" t="s">
        <v>10</v>
      </c>
      <c r="C18" s="13">
        <v>168</v>
      </c>
      <c r="D18" s="13">
        <v>300</v>
      </c>
      <c r="E18" s="12">
        <v>693</v>
      </c>
    </row>
    <row r="19" spans="2:5" x14ac:dyDescent="0.25">
      <c r="B19" s="6" t="s">
        <v>11</v>
      </c>
      <c r="C19" s="13">
        <f>C18</f>
        <v>168</v>
      </c>
      <c r="D19" s="13">
        <f t="shared" ref="D19:E19" si="3">D18</f>
        <v>300</v>
      </c>
      <c r="E19" s="13">
        <f t="shared" si="3"/>
        <v>693</v>
      </c>
    </row>
    <row r="20" spans="2:5" x14ac:dyDescent="0.25">
      <c r="B20" s="5" t="s">
        <v>12</v>
      </c>
      <c r="C20" s="13">
        <v>386.7</v>
      </c>
      <c r="D20" s="13">
        <v>176</v>
      </c>
      <c r="E20" s="12">
        <v>153</v>
      </c>
    </row>
    <row r="21" spans="2:5" x14ac:dyDescent="0.25">
      <c r="B21" s="6" t="s">
        <v>13</v>
      </c>
      <c r="C21" s="14">
        <f>SUM(C20:C20)</f>
        <v>386.7</v>
      </c>
      <c r="D21" s="14">
        <f t="shared" ref="D21:E21" si="4">SUM(D20:D20)</f>
        <v>176</v>
      </c>
      <c r="E21" s="14">
        <f t="shared" si="4"/>
        <v>153</v>
      </c>
    </row>
    <row r="22" spans="2:5" x14ac:dyDescent="0.25">
      <c r="B22" s="6" t="s">
        <v>14</v>
      </c>
      <c r="C22" s="13">
        <f>C19-C21</f>
        <v>-218.7</v>
      </c>
      <c r="D22" s="13">
        <f>D19-D21</f>
        <v>124</v>
      </c>
      <c r="E22" s="13">
        <f>E19-E21</f>
        <v>540</v>
      </c>
    </row>
    <row r="23" spans="2:5" x14ac:dyDescent="0.25">
      <c r="B23" s="6" t="s">
        <v>15</v>
      </c>
      <c r="C23" s="13">
        <v>352.45</v>
      </c>
      <c r="D23" s="13">
        <v>0</v>
      </c>
      <c r="E23" s="12">
        <v>478</v>
      </c>
    </row>
    <row r="24" spans="2:5" x14ac:dyDescent="0.25">
      <c r="B24" s="6" t="s">
        <v>16</v>
      </c>
      <c r="C24" s="13">
        <v>175</v>
      </c>
      <c r="D24" s="13">
        <v>0</v>
      </c>
      <c r="E24" s="12">
        <v>0</v>
      </c>
    </row>
    <row r="25" spans="2:5" x14ac:dyDescent="0.25">
      <c r="B25" s="6" t="s">
        <v>17</v>
      </c>
      <c r="C25" s="13">
        <f>C23-C24</f>
        <v>177.45</v>
      </c>
      <c r="D25" s="13">
        <f t="shared" ref="D25:E25" si="5">D23-D24</f>
        <v>0</v>
      </c>
      <c r="E25" s="13">
        <f t="shared" si="5"/>
        <v>478</v>
      </c>
    </row>
    <row r="26" spans="2:5" x14ac:dyDescent="0.25">
      <c r="B26" s="6" t="s">
        <v>18</v>
      </c>
      <c r="C26" s="13">
        <f>C17+C22+C25</f>
        <v>5321.75</v>
      </c>
      <c r="D26" s="13">
        <f>D17+D22+D25</f>
        <v>4650</v>
      </c>
      <c r="E26" s="13">
        <f>E17+E22+E25</f>
        <v>2206</v>
      </c>
    </row>
    <row r="27" spans="2:5" x14ac:dyDescent="0.25">
      <c r="B27" s="5" t="s">
        <v>19</v>
      </c>
      <c r="C27" s="13">
        <v>348.25</v>
      </c>
      <c r="D27" s="13">
        <v>301</v>
      </c>
      <c r="E27" s="12">
        <v>178</v>
      </c>
    </row>
    <row r="28" spans="2:5" x14ac:dyDescent="0.25">
      <c r="B28" s="5" t="s">
        <v>20</v>
      </c>
      <c r="C28" s="13">
        <v>1328</v>
      </c>
      <c r="D28" s="13">
        <v>836</v>
      </c>
      <c r="E28" s="12">
        <v>790</v>
      </c>
    </row>
    <row r="29" spans="2:5" x14ac:dyDescent="0.25">
      <c r="B29" s="6" t="s">
        <v>21</v>
      </c>
      <c r="C29" s="14">
        <f>C26-C28-C27</f>
        <v>3645.5</v>
      </c>
      <c r="D29" s="14">
        <f t="shared" ref="D29:E29" si="6">D26-D28-D27</f>
        <v>3513</v>
      </c>
      <c r="E29" s="14">
        <f t="shared" si="6"/>
        <v>1238</v>
      </c>
    </row>
    <row r="30" spans="2:5" x14ac:dyDescent="0.25">
      <c r="C30" s="8"/>
      <c r="D30" s="8"/>
      <c r="E30" s="8"/>
    </row>
    <row r="31" spans="2:5" x14ac:dyDescent="0.25">
      <c r="B31" t="s">
        <v>22</v>
      </c>
    </row>
    <row r="33" spans="2:10" x14ac:dyDescent="0.25">
      <c r="B33" s="1" t="s">
        <v>23</v>
      </c>
      <c r="C33" s="1"/>
      <c r="D33" s="1"/>
      <c r="E33" s="1"/>
      <c r="F33" s="1"/>
      <c r="G33" s="1" t="s">
        <v>24</v>
      </c>
      <c r="H33" s="1"/>
      <c r="I33" s="1"/>
      <c r="J33" s="1"/>
    </row>
    <row r="34" spans="2:10" x14ac:dyDescent="0.25">
      <c r="B34" s="1"/>
      <c r="C34" s="1" t="s">
        <v>49</v>
      </c>
      <c r="D34" s="1" t="s">
        <v>25</v>
      </c>
      <c r="E34" s="1" t="s">
        <v>50</v>
      </c>
      <c r="F34" s="1"/>
      <c r="G34" s="1"/>
      <c r="H34" s="1" t="s">
        <v>52</v>
      </c>
      <c r="I34" s="1" t="s">
        <v>25</v>
      </c>
      <c r="J34" s="1" t="s">
        <v>51</v>
      </c>
    </row>
    <row r="35" spans="2:10" x14ac:dyDescent="0.25">
      <c r="B35" s="1"/>
      <c r="C35" s="1" t="s">
        <v>26</v>
      </c>
      <c r="D35" s="1" t="s">
        <v>26</v>
      </c>
      <c r="E35" s="1" t="s">
        <v>26</v>
      </c>
      <c r="F35" s="1"/>
      <c r="G35" s="1"/>
      <c r="H35" s="1"/>
      <c r="I35" s="1"/>
      <c r="J35" s="1"/>
    </row>
    <row r="37" spans="2:10" x14ac:dyDescent="0.25">
      <c r="B37" t="s">
        <v>27</v>
      </c>
      <c r="C37">
        <v>15934</v>
      </c>
      <c r="D37">
        <v>15610</v>
      </c>
      <c r="E37">
        <v>14870</v>
      </c>
      <c r="G37" t="s">
        <v>28</v>
      </c>
      <c r="H37">
        <v>18118</v>
      </c>
      <c r="I37">
        <v>15778</v>
      </c>
      <c r="J37">
        <v>14789</v>
      </c>
    </row>
    <row r="38" spans="2:10" x14ac:dyDescent="0.25">
      <c r="B38" t="s">
        <v>29</v>
      </c>
      <c r="C38">
        <v>1006</v>
      </c>
      <c r="D38">
        <v>1106</v>
      </c>
      <c r="E38">
        <v>1206</v>
      </c>
      <c r="G38" t="s">
        <v>30</v>
      </c>
      <c r="H38">
        <v>3704</v>
      </c>
      <c r="I38">
        <v>3697</v>
      </c>
      <c r="J38">
        <v>3005</v>
      </c>
    </row>
    <row r="39" spans="2:10" x14ac:dyDescent="0.25">
      <c r="G39" t="s">
        <v>31</v>
      </c>
    </row>
    <row r="40" spans="2:10" x14ac:dyDescent="0.25">
      <c r="G40" t="s">
        <v>32</v>
      </c>
      <c r="H40">
        <v>3645.5</v>
      </c>
      <c r="I40">
        <v>3513</v>
      </c>
      <c r="J40">
        <v>1238</v>
      </c>
    </row>
    <row r="41" spans="2:10" x14ac:dyDescent="0.25">
      <c r="G41" t="s">
        <v>33</v>
      </c>
    </row>
    <row r="42" spans="2:10" x14ac:dyDescent="0.25">
      <c r="B42" s="7" t="s">
        <v>34</v>
      </c>
      <c r="C42" s="7">
        <v>16940</v>
      </c>
      <c r="D42" s="7">
        <v>16716</v>
      </c>
      <c r="E42" s="7">
        <f>SUM(E37:E38)</f>
        <v>16076</v>
      </c>
      <c r="F42" s="7"/>
      <c r="G42" s="7" t="s">
        <v>34</v>
      </c>
      <c r="H42" s="7">
        <v>25467.5</v>
      </c>
      <c r="I42" s="7">
        <v>22988</v>
      </c>
      <c r="J42" s="7">
        <f>SUM(J37:J40)</f>
        <v>19032</v>
      </c>
    </row>
    <row r="43" spans="2:10" x14ac:dyDescent="0.25">
      <c r="B43" t="s">
        <v>35</v>
      </c>
      <c r="C43">
        <v>13023</v>
      </c>
      <c r="D43">
        <v>9240</v>
      </c>
      <c r="E43">
        <v>6504</v>
      </c>
      <c r="G43" t="s">
        <v>36</v>
      </c>
    </row>
    <row r="44" spans="2:10" x14ac:dyDescent="0.25">
      <c r="B44" t="s">
        <v>37</v>
      </c>
      <c r="C44">
        <v>5264</v>
      </c>
      <c r="D44">
        <v>4389</v>
      </c>
      <c r="E44">
        <v>3189</v>
      </c>
      <c r="G44" t="s">
        <v>38</v>
      </c>
      <c r="H44">
        <v>4011</v>
      </c>
      <c r="I44">
        <v>4304</v>
      </c>
      <c r="J44">
        <v>4873</v>
      </c>
    </row>
    <row r="45" spans="2:10" x14ac:dyDescent="0.25">
      <c r="B45" t="s">
        <v>39</v>
      </c>
      <c r="C45">
        <v>0</v>
      </c>
      <c r="D45">
        <v>0</v>
      </c>
      <c r="G45" t="s">
        <v>40</v>
      </c>
      <c r="H45">
        <v>2693</v>
      </c>
      <c r="I45">
        <v>1879</v>
      </c>
      <c r="J45">
        <v>1547</v>
      </c>
    </row>
    <row r="46" spans="2:10" x14ac:dyDescent="0.25">
      <c r="G46" t="s">
        <v>41</v>
      </c>
      <c r="H46">
        <v>3517</v>
      </c>
      <c r="I46">
        <v>2070</v>
      </c>
      <c r="J46">
        <v>1073</v>
      </c>
    </row>
    <row r="47" spans="2:10" x14ac:dyDescent="0.25">
      <c r="B47" t="s">
        <v>42</v>
      </c>
      <c r="C47">
        <v>461.5</v>
      </c>
      <c r="D47">
        <v>896</v>
      </c>
      <c r="E47">
        <v>756</v>
      </c>
      <c r="G47" t="s">
        <v>43</v>
      </c>
      <c r="H47">
        <v>0</v>
      </c>
      <c r="I47">
        <v>0</v>
      </c>
    </row>
    <row r="48" spans="2:10" x14ac:dyDescent="0.25">
      <c r="B48" t="s">
        <v>44</v>
      </c>
      <c r="G48" t="s">
        <v>45</v>
      </c>
      <c r="H48">
        <v>0</v>
      </c>
    </row>
    <row r="49" spans="2:10" x14ac:dyDescent="0.25">
      <c r="G49" t="s">
        <v>46</v>
      </c>
    </row>
    <row r="50" spans="2:10" x14ac:dyDescent="0.25">
      <c r="B50" s="7" t="s">
        <v>47</v>
      </c>
      <c r="C50" s="7">
        <v>18748.5</v>
      </c>
      <c r="D50" s="7">
        <v>14525</v>
      </c>
      <c r="E50" s="7">
        <f>SUM(E43:E47)</f>
        <v>10449</v>
      </c>
      <c r="F50" s="7"/>
      <c r="G50" s="7" t="s">
        <v>47</v>
      </c>
      <c r="H50" s="7">
        <v>10221</v>
      </c>
      <c r="I50" s="7">
        <v>8253</v>
      </c>
      <c r="J50" s="7">
        <f>SUM(J44:J49)</f>
        <v>7493</v>
      </c>
    </row>
    <row r="51" spans="2:10" x14ac:dyDescent="0.25">
      <c r="B51" s="1" t="s">
        <v>48</v>
      </c>
      <c r="C51" s="1">
        <v>35688.5</v>
      </c>
      <c r="D51" s="1">
        <v>31241</v>
      </c>
      <c r="E51" s="1">
        <f>E50+E42</f>
        <v>26525</v>
      </c>
      <c r="F51" s="1"/>
      <c r="G51" s="1" t="s">
        <v>48</v>
      </c>
      <c r="H51" s="1">
        <v>35688.5</v>
      </c>
      <c r="I51" s="1">
        <v>31241</v>
      </c>
      <c r="J51" s="1">
        <f>J50+J42</f>
        <v>26525</v>
      </c>
    </row>
  </sheetData>
  <mergeCells count="1">
    <mergeCell ref="H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 et consignes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Marsal</dc:creator>
  <cp:lastModifiedBy>Bertonneau</cp:lastModifiedBy>
  <dcterms:created xsi:type="dcterms:W3CDTF">2023-12-21T07:37:49Z</dcterms:created>
  <dcterms:modified xsi:type="dcterms:W3CDTF">2024-01-25T08:08:35Z</dcterms:modified>
</cp:coreProperties>
</file>