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9120" windowHeight="4440" tabRatio="754" activeTab="0"/>
  </bookViews>
  <sheets>
    <sheet name="Cox" sheetId="1" r:id="rId1"/>
    <sheet name="Feuil1" sheetId="2" r:id="rId2"/>
  </sheets>
  <definedNames>
    <definedName name="am">LEFT('Cox'!$B$5,1)="a"</definedName>
    <definedName name="cp">IF(LEFT('Cox'!$B$4,1)="c",1,-1)</definedName>
    <definedName name="d">'Cox'!$B$11</definedName>
    <definedName name="dw">'Cox'!$E$5</definedName>
    <definedName name="f">'Cox'!$B$11</definedName>
    <definedName name="K">'Cox'!$B$6</definedName>
    <definedName name="n">'Cox'!$B$12</definedName>
    <definedName name="p">'Cox'!$E$6</definedName>
    <definedName name="r">'Cox'!$B$10</definedName>
    <definedName name="S">'Cox'!$B$8</definedName>
    <definedName name="sig">'Cox'!$B$9</definedName>
    <definedName name="t">'Cox'!$B$7</definedName>
    <definedName name="up">'Feuil1'!$E$26</definedName>
  </definedNames>
  <calcPr fullCalcOnLoad="1"/>
</workbook>
</file>

<file path=xl/sharedStrings.xml><?xml version="1.0" encoding="utf-8"?>
<sst xmlns="http://schemas.openxmlformats.org/spreadsheetml/2006/main" count="36" uniqueCount="19">
  <si>
    <t>Spot</t>
  </si>
  <si>
    <t>Strike</t>
  </si>
  <si>
    <t>Volatilité</t>
  </si>
  <si>
    <t>Durée</t>
  </si>
  <si>
    <t>n</t>
  </si>
  <si>
    <t>Call=c / Put=p</t>
  </si>
  <si>
    <t>c</t>
  </si>
  <si>
    <t>Taux continu sans risque</t>
  </si>
  <si>
    <t>Taux continu de revenu</t>
  </si>
  <si>
    <t>Calculs</t>
  </si>
  <si>
    <t>Coef. Up</t>
  </si>
  <si>
    <t>Coef. Dw</t>
  </si>
  <si>
    <t>Proba.</t>
  </si>
  <si>
    <t>Cox Ross Rubinstein à 3 périodes</t>
  </si>
  <si>
    <t>e</t>
  </si>
  <si>
    <t>Américain=a / Européen=e</t>
  </si>
  <si>
    <t>Prix du sous-jacent S =</t>
  </si>
  <si>
    <t>Paramètres (saisie)</t>
  </si>
  <si>
    <t>Cox Ross Rubinstein à 50 périodes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</si>
</sst>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"/>
    <numFmt numFmtId="165" formatCode="00000"/>
    <numFmt numFmtId="166" formatCode=";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4" fillId="3" borderId="4" xfId="0" applyFont="1" applyFill="1" applyBorder="1" applyAlignment="1">
      <alignment horizontal="right"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3" borderId="6" xfId="0" applyFont="1" applyFill="1" applyBorder="1" applyAlignment="1">
      <alignment horizontal="right"/>
    </xf>
    <xf numFmtId="0" fontId="4" fillId="0" borderId="6" xfId="0" applyFont="1" applyBorder="1" applyAlignment="1">
      <alignment/>
    </xf>
    <xf numFmtId="164" fontId="4" fillId="0" borderId="7" xfId="0" applyNumberFormat="1" applyFont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8" xfId="0" applyFont="1" applyBorder="1" applyAlignment="1">
      <alignment/>
    </xf>
    <xf numFmtId="164" fontId="4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3" borderId="8" xfId="0" applyFont="1" applyFill="1" applyBorder="1" applyAlignment="1">
      <alignment/>
    </xf>
    <xf numFmtId="10" fontId="4" fillId="3" borderId="6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5" fillId="0" borderId="2" xfId="0" applyNumberFormat="1" applyFont="1" applyBorder="1" applyAlignment="1">
      <alignment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0" fontId="5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0" fontId="7" fillId="0" borderId="3" xfId="0" applyFont="1" applyBorder="1" applyAlignment="1">
      <alignment/>
    </xf>
    <xf numFmtId="0" fontId="8" fillId="3" borderId="4" xfId="0" applyFont="1" applyFill="1" applyBorder="1" applyAlignment="1">
      <alignment horizontal="right"/>
    </xf>
    <xf numFmtId="0" fontId="8" fillId="0" borderId="4" xfId="0" applyFont="1" applyBorder="1" applyAlignment="1">
      <alignment/>
    </xf>
    <xf numFmtId="164" fontId="8" fillId="0" borderId="11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8" fillId="3" borderId="6" xfId="0" applyFont="1" applyFill="1" applyBorder="1" applyAlignment="1">
      <alignment horizontal="right"/>
    </xf>
    <xf numFmtId="0" fontId="8" fillId="0" borderId="6" xfId="0" applyFont="1" applyBorder="1" applyAlignment="1">
      <alignment/>
    </xf>
    <xf numFmtId="164" fontId="8" fillId="0" borderId="7" xfId="0" applyNumberFormat="1" applyFont="1" applyBorder="1" applyAlignment="1">
      <alignment/>
    </xf>
    <xf numFmtId="0" fontId="8" fillId="3" borderId="6" xfId="0" applyFont="1" applyFill="1" applyBorder="1" applyAlignment="1">
      <alignment/>
    </xf>
    <xf numFmtId="0" fontId="8" fillId="0" borderId="8" xfId="0" applyFont="1" applyBorder="1" applyAlignment="1">
      <alignment/>
    </xf>
    <xf numFmtId="164" fontId="8" fillId="0" borderId="9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3" borderId="8" xfId="0" applyFont="1" applyFill="1" applyBorder="1" applyAlignment="1">
      <alignment/>
    </xf>
    <xf numFmtId="10" fontId="8" fillId="3" borderId="6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8" fillId="2" borderId="2" xfId="0" applyFont="1" applyFill="1" applyBorder="1" applyAlignment="1">
      <alignment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2" fontId="7" fillId="0" borderId="2" xfId="0" applyNumberFormat="1" applyFont="1" applyBorder="1" applyAlignment="1">
      <alignment/>
    </xf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0" fontId="7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9" fontId="8" fillId="3" borderId="6" xfId="19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1" sqref="A1:E1"/>
    </sheetView>
  </sheetViews>
  <sheetFormatPr defaultColWidth="8.7109375" defaultRowHeight="12.75"/>
  <cols>
    <col min="1" max="1" width="36.57421875" style="27" bestFit="1" customWidth="1"/>
    <col min="2" max="3" width="9.8515625" style="27" bestFit="1" customWidth="1"/>
    <col min="4" max="4" width="12.57421875" style="27" bestFit="1" customWidth="1"/>
    <col min="5" max="5" width="9.8515625" style="27" bestFit="1" customWidth="1"/>
    <col min="6" max="16384" width="8.7109375" style="27" customWidth="1"/>
  </cols>
  <sheetData>
    <row r="1" spans="1:5" ht="18">
      <c r="A1" s="57" t="s">
        <v>13</v>
      </c>
      <c r="B1" s="58"/>
      <c r="C1" s="58"/>
      <c r="D1" s="58"/>
      <c r="E1" s="59"/>
    </row>
    <row r="3" spans="1:5" ht="18">
      <c r="A3" s="28" t="s">
        <v>17</v>
      </c>
      <c r="B3" s="29"/>
      <c r="D3" s="54" t="s">
        <v>9</v>
      </c>
      <c r="E3" s="56"/>
    </row>
    <row r="4" spans="1:5" ht="18">
      <c r="A4" s="30" t="s">
        <v>5</v>
      </c>
      <c r="B4" s="31" t="s">
        <v>6</v>
      </c>
      <c r="D4" s="32" t="s">
        <v>10</v>
      </c>
      <c r="E4" s="33">
        <f>EXP(sig*SQRT(t/n))</f>
        <v>1.0594342369612506</v>
      </c>
    </row>
    <row r="5" spans="1:5" ht="18">
      <c r="A5" s="34" t="s">
        <v>15</v>
      </c>
      <c r="B5" s="35" t="s">
        <v>14</v>
      </c>
      <c r="D5" s="36" t="s">
        <v>11</v>
      </c>
      <c r="E5" s="37">
        <f>EXP(-sig*SQRT(t/n))</f>
        <v>0.9439000224008953</v>
      </c>
    </row>
    <row r="6" spans="1:5" ht="18">
      <c r="A6" s="34" t="s">
        <v>1</v>
      </c>
      <c r="B6" s="38">
        <v>98</v>
      </c>
      <c r="D6" s="39" t="s">
        <v>12</v>
      </c>
      <c r="E6" s="40">
        <f>(EXP((r-d)*t/n)-dw)/(up-dw)</f>
        <v>0.47836038529254393</v>
      </c>
    </row>
    <row r="7" spans="1:2" ht="18">
      <c r="A7" s="41" t="s">
        <v>3</v>
      </c>
      <c r="B7" s="42">
        <v>0.25</v>
      </c>
    </row>
    <row r="8" spans="1:2" ht="18">
      <c r="A8" s="34" t="s">
        <v>0</v>
      </c>
      <c r="B8" s="38">
        <v>100</v>
      </c>
    </row>
    <row r="9" spans="1:2" ht="18">
      <c r="A9" s="34" t="s">
        <v>2</v>
      </c>
      <c r="B9" s="53">
        <v>0.2</v>
      </c>
    </row>
    <row r="10" spans="1:2" ht="18">
      <c r="A10" s="34" t="s">
        <v>7</v>
      </c>
      <c r="B10" s="43">
        <v>0.05</v>
      </c>
    </row>
    <row r="11" spans="1:2" ht="18">
      <c r="A11" s="34" t="s">
        <v>8</v>
      </c>
      <c r="B11" s="43">
        <v>0.06</v>
      </c>
    </row>
    <row r="12" spans="1:2" ht="18">
      <c r="A12" s="44" t="s">
        <v>4</v>
      </c>
      <c r="B12" s="45">
        <v>3</v>
      </c>
    </row>
    <row r="13" spans="1:5" ht="18">
      <c r="A13" s="54" t="str">
        <f>IF(cp=1," Call"," Put")&amp;" Standard"&amp;IF(am," Américain"," Européen")</f>
        <v> Call Standard Européen</v>
      </c>
      <c r="B13" s="55"/>
      <c r="C13" s="55"/>
      <c r="D13" s="55"/>
      <c r="E13" s="56"/>
    </row>
    <row r="15" spans="1:5" ht="18">
      <c r="A15" s="46"/>
      <c r="B15" s="47"/>
      <c r="C15" s="47"/>
      <c r="D15" s="47"/>
      <c r="E15" s="48">
        <f>D16*up</f>
        <v>118.91099436471445</v>
      </c>
    </row>
    <row r="16" spans="1:5" ht="18">
      <c r="A16" s="49"/>
      <c r="B16" s="47"/>
      <c r="C16" s="47"/>
      <c r="D16" s="48">
        <f>C17*up</f>
        <v>112.24009024456673</v>
      </c>
      <c r="E16" s="50">
        <f>MAX(cp*(E15-K),0)</f>
        <v>20.910994364714455</v>
      </c>
    </row>
    <row r="17" spans="1:5" ht="18">
      <c r="A17" s="49"/>
      <c r="B17" s="47"/>
      <c r="C17" s="48">
        <f>B18*up</f>
        <v>105.94342369612507</v>
      </c>
      <c r="D17" s="50">
        <f>MAX(IF(am,cp*(D16-K),0),(p*E16+(1-p)*E18)*EXP(-r*t/n))</f>
        <v>14.087774278235958</v>
      </c>
      <c r="E17" s="48">
        <f>D16*dw</f>
        <v>105.94342369612505</v>
      </c>
    </row>
    <row r="18" spans="1:5" ht="18">
      <c r="A18" s="51" t="s">
        <v>16</v>
      </c>
      <c r="B18" s="48">
        <f>S</f>
        <v>100</v>
      </c>
      <c r="C18" s="50">
        <f>MAX(IF(am,cp*(C17-K),0),(p*D17+(1-p)*D19)*EXP(-r*t/n))</f>
        <v>8.67669930955518</v>
      </c>
      <c r="D18" s="48">
        <f>C17*dw</f>
        <v>100</v>
      </c>
      <c r="E18" s="50">
        <f>MAX(cp*(E17-K),0)</f>
        <v>7.943423696125052</v>
      </c>
    </row>
    <row r="19" spans="1:5" ht="18">
      <c r="A19" s="52" t="str">
        <f>"Prix de l'option "&amp;IF(cp=1,"C =","P =")</f>
        <v>Prix de l'option C =</v>
      </c>
      <c r="B19" s="50">
        <f>MAX(IF(am,cp*(B18-K),0),(p*C18+(1-p)*C20)*EXP(-r*t/n))</f>
        <v>5.06972811030602</v>
      </c>
      <c r="C19" s="48">
        <f>B18*dw</f>
        <v>94.39000224008953</v>
      </c>
      <c r="D19" s="50">
        <f>MAX(IF(am,cp*(D18-K),0),(p*E18+(1-p)*E20)*EXP(-r*t/n))</f>
        <v>3.7840195785153745</v>
      </c>
      <c r="E19" s="48">
        <f>D18*dw</f>
        <v>94.39000224008953</v>
      </c>
    </row>
    <row r="20" spans="2:5" ht="18">
      <c r="B20" s="47"/>
      <c r="C20" s="50">
        <f>MAX(IF(am,cp*(C19-K),0),(p*D19+(1-p)*D21)*EXP(-r*t/n))</f>
        <v>1.8025985668588533</v>
      </c>
      <c r="D20" s="48">
        <f>C19*dw</f>
        <v>89.09472522884107</v>
      </c>
      <c r="E20" s="50">
        <f>MAX(cp*(E19-K),0)</f>
        <v>0</v>
      </c>
    </row>
    <row r="21" spans="2:5" ht="18">
      <c r="B21" s="47"/>
      <c r="C21" s="47"/>
      <c r="D21" s="50">
        <f>MAX(IF(am,cp*(D20-K),0),(p*E20+(1-p)*E22)*EXP(-r*t/n))</f>
        <v>0</v>
      </c>
      <c r="E21" s="48">
        <f>D20*dw</f>
        <v>84.0965131393047</v>
      </c>
    </row>
    <row r="22" spans="2:5" ht="18">
      <c r="B22" s="47"/>
      <c r="C22" s="47"/>
      <c r="D22" s="47"/>
      <c r="E22" s="50">
        <f>MAX(cp*(E21-K),0)</f>
        <v>0</v>
      </c>
    </row>
  </sheetData>
  <mergeCells count="3">
    <mergeCell ref="A13:E13"/>
    <mergeCell ref="D3:E3"/>
    <mergeCell ref="A1:E1"/>
  </mergeCells>
  <printOptions/>
  <pageMargins left="1.96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5"/>
  <sheetViews>
    <sheetView workbookViewId="0" topLeftCell="A21">
      <selection activeCell="E26" sqref="E26"/>
    </sheetView>
  </sheetViews>
  <sheetFormatPr defaultColWidth="8.7109375" defaultRowHeight="9.75" customHeight="1"/>
  <cols>
    <col min="1" max="1" width="21.140625" style="1" customWidth="1"/>
    <col min="2" max="62" width="6.7109375" style="1" customWidth="1"/>
    <col min="63" max="16384" width="8.7109375" style="1" customWidth="1"/>
  </cols>
  <sheetData>
    <row r="1" ht="9.75" customHeight="1">
      <c r="AZ1" s="22">
        <f>AY2*up</f>
        <v>1793.4950409145727</v>
      </c>
    </row>
    <row r="2" ht="9.75" customHeight="1">
      <c r="AY2" s="22">
        <f>AX3*up</f>
        <v>1692.8800092951599</v>
      </c>
    </row>
    <row r="3" ht="9.75" customHeight="1">
      <c r="AX3" s="22">
        <f>AW4*up</f>
        <v>1597.9094786957294</v>
      </c>
    </row>
    <row r="4" ht="9.75" customHeight="1">
      <c r="AW4" s="22">
        <f>AV5*up</f>
        <v>1508.2667927355021</v>
      </c>
    </row>
    <row r="5" ht="9.75" customHeight="1">
      <c r="AV5" s="22">
        <f>AU6*up</f>
        <v>1423.653059449567</v>
      </c>
    </row>
    <row r="6" ht="9.75" customHeight="1">
      <c r="AU6" s="22">
        <f>AT7*up</f>
        <v>1343.7861547055497</v>
      </c>
    </row>
    <row r="7" ht="9.75" customHeight="1">
      <c r="AT7" s="22">
        <f>AS8*up</f>
        <v>1268.3997815285816</v>
      </c>
    </row>
    <row r="8" ht="9.75" customHeight="1">
      <c r="AS8" s="22">
        <f>AR9*up</f>
        <v>1197.242582198119</v>
      </c>
    </row>
    <row r="9" ht="9.75" customHeight="1">
      <c r="AR9" s="22">
        <f>AQ10*up</f>
        <v>1130.0773001561104</v>
      </c>
    </row>
    <row r="10" ht="9.75" customHeight="1">
      <c r="AQ10" s="22">
        <f>AP11*up</f>
        <v>1066.679988932096</v>
      </c>
    </row>
    <row r="11" ht="9.75" customHeight="1">
      <c r="AP11" s="22">
        <f>AO12*up</f>
        <v>1006.8392654475922</v>
      </c>
    </row>
    <row r="12" ht="9.75" customHeight="1">
      <c r="AO12" s="22">
        <f>AN13*up</f>
        <v>950.3556052100834</v>
      </c>
    </row>
    <row r="13" ht="9.75" customHeight="1">
      <c r="AN13" s="22">
        <f>AM14*up</f>
        <v>897.0406770466142</v>
      </c>
    </row>
    <row r="14" ht="9.75" customHeight="1">
      <c r="AM14" s="22">
        <f>AL15*up</f>
        <v>846.7167151588135</v>
      </c>
    </row>
    <row r="15" ht="9.75" customHeight="1">
      <c r="AL15" s="22">
        <f>AK16*up</f>
        <v>799.2159264056166</v>
      </c>
    </row>
    <row r="16" ht="9.75" customHeight="1">
      <c r="AK16" s="22">
        <f>AJ17*up</f>
        <v>754.3799308374139</v>
      </c>
    </row>
    <row r="17" ht="9.75" customHeight="1">
      <c r="AJ17" s="22">
        <f>AI18*up</f>
        <v>712.0592336162209</v>
      </c>
    </row>
    <row r="18" ht="9.75" customHeight="1">
      <c r="AI18" s="22">
        <f>AH19*up</f>
        <v>672.1127265611153</v>
      </c>
    </row>
    <row r="19" ht="9.75" customHeight="1">
      <c r="AH19" s="22">
        <f>AG20*up</f>
        <v>634.4072176569637</v>
      </c>
    </row>
    <row r="20" ht="9.75" customHeight="1">
      <c r="AG20" s="22">
        <f>AF21*up</f>
        <v>598.8169869576977</v>
      </c>
    </row>
    <row r="21" ht="9.75" customHeight="1">
      <c r="AF21" s="22">
        <f>AE22*up</f>
        <v>565.2233674034076</v>
      </c>
    </row>
    <row r="22" ht="9.75" customHeight="1">
      <c r="AE22" s="22">
        <f>AD23*up</f>
        <v>533.514349153586</v>
      </c>
    </row>
    <row r="23" spans="1:30" ht="9.75" customHeight="1">
      <c r="A23" s="60" t="s">
        <v>18</v>
      </c>
      <c r="B23" s="61"/>
      <c r="C23" s="61"/>
      <c r="D23" s="61"/>
      <c r="E23" s="62"/>
      <c r="AD23" s="22">
        <f>AC24*up</f>
        <v>503.58420611726893</v>
      </c>
    </row>
    <row r="24" ht="9.75" customHeight="1">
      <c r="AC24" s="22">
        <f>AB25*up</f>
        <v>475.33314343482726</v>
      </c>
    </row>
    <row r="25" spans="1:28" s="4" customFormat="1" ht="9.75" customHeight="1">
      <c r="A25" s="2" t="s">
        <v>17</v>
      </c>
      <c r="B25" s="3"/>
      <c r="D25" s="63" t="s">
        <v>9</v>
      </c>
      <c r="E25" s="64"/>
      <c r="AB25" s="22">
        <f>AA26*up</f>
        <v>448.6669647360215</v>
      </c>
    </row>
    <row r="26" spans="1:27" ht="9.75" customHeight="1">
      <c r="A26" s="5" t="s">
        <v>5</v>
      </c>
      <c r="B26" s="6" t="s">
        <v>6</v>
      </c>
      <c r="D26" s="7" t="s">
        <v>10</v>
      </c>
      <c r="E26" s="11">
        <f>EXP(sig*SQRT(t/n))</f>
        <v>1.0594342369612506</v>
      </c>
      <c r="AA26" s="22">
        <f>Z27*up</f>
        <v>423.49675806487244</v>
      </c>
    </row>
    <row r="27" spans="1:26" ht="9.75" customHeight="1">
      <c r="A27" s="8" t="s">
        <v>15</v>
      </c>
      <c r="B27" s="9" t="s">
        <v>14</v>
      </c>
      <c r="D27" s="10" t="s">
        <v>11</v>
      </c>
      <c r="E27" s="11">
        <f>EXP(-sig*SQRT(t/n))</f>
        <v>0.9439000224008953</v>
      </c>
      <c r="Z27" s="22">
        <f>Y28*up</f>
        <v>399.7385994241397</v>
      </c>
    </row>
    <row r="28" spans="1:25" ht="9.75" customHeight="1">
      <c r="A28" s="8" t="s">
        <v>1</v>
      </c>
      <c r="B28" s="12">
        <v>98</v>
      </c>
      <c r="D28" s="13" t="s">
        <v>12</v>
      </c>
      <c r="E28" s="14">
        <f>(EXP((r-d)*t/n)-dw)/(up-dw)</f>
        <v>0.47836038529254393</v>
      </c>
      <c r="Y28" s="22">
        <f>X29*up</f>
        <v>377.31327295094803</v>
      </c>
    </row>
    <row r="29" spans="1:24" ht="9.75" customHeight="1">
      <c r="A29" s="15" t="s">
        <v>3</v>
      </c>
      <c r="B29" s="16">
        <v>0.25</v>
      </c>
      <c r="X29" s="22">
        <f>W30*up</f>
        <v>356.146006790555</v>
      </c>
    </row>
    <row r="30" spans="1:23" ht="9.75" customHeight="1">
      <c r="A30" s="8" t="s">
        <v>0</v>
      </c>
      <c r="B30" s="12">
        <v>100</v>
      </c>
      <c r="W30" s="22">
        <f>V31*up</f>
        <v>336.16622378759433</v>
      </c>
    </row>
    <row r="31" spans="1:22" ht="9.75" customHeight="1">
      <c r="A31" s="8" t="s">
        <v>2</v>
      </c>
      <c r="B31" s="12">
        <v>0.2</v>
      </c>
      <c r="V31" s="22">
        <f>U32*up</f>
        <v>317.3073061635347</v>
      </c>
    </row>
    <row r="32" spans="1:21" ht="9.75" customHeight="1">
      <c r="A32" s="8" t="s">
        <v>7</v>
      </c>
      <c r="B32" s="17">
        <v>0.05</v>
      </c>
      <c r="U32" s="22">
        <f>T33*up</f>
        <v>299.5063733957282</v>
      </c>
    </row>
    <row r="33" spans="1:20" ht="9.75" customHeight="1">
      <c r="A33" s="8" t="s">
        <v>8</v>
      </c>
      <c r="B33" s="17">
        <v>0.06</v>
      </c>
      <c r="T33" s="22">
        <f>S34*up</f>
        <v>282.7040725574388</v>
      </c>
    </row>
    <row r="34" spans="1:19" ht="9.75" customHeight="1">
      <c r="A34" s="18" t="s">
        <v>4</v>
      </c>
      <c r="B34" s="19">
        <v>50</v>
      </c>
      <c r="S34" s="22">
        <f>R35*up</f>
        <v>266.84438041979087</v>
      </c>
    </row>
    <row r="35" ht="9.75" customHeight="1">
      <c r="R35" s="22">
        <f>Q36*up</f>
        <v>251.87441665579365</v>
      </c>
    </row>
    <row r="36" ht="9.75" customHeight="1">
      <c r="Q36" s="22">
        <f>P37*up</f>
        <v>237.7442675236161</v>
      </c>
    </row>
    <row r="37" ht="9.75" customHeight="1">
      <c r="P37" s="22">
        <f>O38*up</f>
        <v>224.4068194412257</v>
      </c>
    </row>
    <row r="38" ht="9.75" customHeight="1">
      <c r="O38" s="22">
        <f>N39*up</f>
        <v>211.81760189748664</v>
      </c>
    </row>
    <row r="39" ht="9.75" customHeight="1">
      <c r="N39" s="22">
        <f>M40*up</f>
        <v>199.93463917594158</v>
      </c>
    </row>
    <row r="40" ht="9.75" customHeight="1">
      <c r="M40" s="22">
        <f>L41*up</f>
        <v>188.7183103968862</v>
      </c>
    </row>
    <row r="41" ht="9.75" customHeight="1">
      <c r="L41" s="22">
        <f>K42*up</f>
        <v>178.13121741108003</v>
      </c>
    </row>
    <row r="42" ht="9.75" customHeight="1">
      <c r="K42" s="22">
        <f>J43*up</f>
        <v>168.1380601046172</v>
      </c>
    </row>
    <row r="43" ht="9.75" customHeight="1">
      <c r="J43" s="22">
        <f>I44*up</f>
        <v>158.7055186991913</v>
      </c>
    </row>
    <row r="44" ht="9.75" customHeight="1">
      <c r="I44" s="22">
        <f>H45*up</f>
        <v>149.8021426553124</v>
      </c>
    </row>
    <row r="45" ht="9.75" customHeight="1">
      <c r="H45" s="22">
        <f>G46*up</f>
        <v>141.3982458080515</v>
      </c>
    </row>
    <row r="46" spans="1:7" ht="9.75" customHeight="1">
      <c r="A46" s="63" t="str">
        <f>IF(cp=1," Call"," Put")&amp;" Standard"&amp;IF(am," Américain"," Européen")</f>
        <v> Call Standard Européen</v>
      </c>
      <c r="B46" s="65"/>
      <c r="C46" s="65"/>
      <c r="D46" s="65"/>
      <c r="E46" s="64"/>
      <c r="G46" s="22">
        <f>F47*up</f>
        <v>133.46580738566715</v>
      </c>
    </row>
    <row r="47" ht="9.75" customHeight="1">
      <c r="F47" s="22">
        <f>E48*up</f>
        <v>125.97837858108483</v>
      </c>
    </row>
    <row r="48" spans="1:5" ht="9.75" customHeight="1">
      <c r="A48" s="20"/>
      <c r="B48" s="21"/>
      <c r="C48" s="21"/>
      <c r="D48" s="21"/>
      <c r="E48" s="22">
        <f>D49*up</f>
        <v>118.91099436471445</v>
      </c>
    </row>
    <row r="49" spans="1:5" ht="9.75" customHeight="1">
      <c r="A49" s="23"/>
      <c r="B49" s="21"/>
      <c r="C49" s="21"/>
      <c r="D49" s="22">
        <f>C50*up</f>
        <v>112.24009024456673</v>
      </c>
      <c r="E49" s="24">
        <f>MAX(cp*(E48-K),0)</f>
        <v>20.910994364714455</v>
      </c>
    </row>
    <row r="50" spans="1:5" ht="9.75" customHeight="1">
      <c r="A50" s="23"/>
      <c r="B50" s="21"/>
      <c r="C50" s="22">
        <f>B51*up</f>
        <v>105.94342369612507</v>
      </c>
      <c r="D50" s="24">
        <f>MAX(IF(am,cp*(D49-K),0),(p*E49+(1-p)*E51)*EXP(-r*t/n))</f>
        <v>14.087774278235958</v>
      </c>
      <c r="E50" s="22">
        <f>D49*dw</f>
        <v>105.94342369612505</v>
      </c>
    </row>
    <row r="51" spans="1:5" ht="9.75" customHeight="1">
      <c r="A51" s="25" t="s">
        <v>16</v>
      </c>
      <c r="B51" s="22">
        <f>S</f>
        <v>100</v>
      </c>
      <c r="C51" s="24">
        <f>MAX(IF(am,cp*(C50-K),0),(p*D50+(1-p)*D52)*EXP(-r*t/n))</f>
        <v>8.67669930955518</v>
      </c>
      <c r="D51" s="22">
        <f>C50*dw</f>
        <v>100</v>
      </c>
      <c r="E51" s="24">
        <f>MAX(cp*(E50-K),0)</f>
        <v>7.943423696125052</v>
      </c>
    </row>
    <row r="52" spans="1:5" ht="9.75" customHeight="1">
      <c r="A52" s="26" t="str">
        <f>"Prix de l'option "&amp;IF(cp=1,"C =","P =")</f>
        <v>Prix de l'option C =</v>
      </c>
      <c r="B52" s="24">
        <f>MAX(IF(am,cp*(B51-K),0),(p*C51+(1-p)*C53)*EXP(-r*t/n))</f>
        <v>5.06972811030602</v>
      </c>
      <c r="C52" s="22">
        <f>B51*dw</f>
        <v>94.39000224008953</v>
      </c>
      <c r="D52" s="24">
        <f>MAX(IF(am,cp*(D51-K),0),(p*E51+(1-p)*E53)*EXP(-r*t/n))</f>
        <v>3.7840195785153745</v>
      </c>
      <c r="E52" s="22">
        <f>D51*dw</f>
        <v>94.39000224008953</v>
      </c>
    </row>
    <row r="53" spans="2:5" ht="9.75" customHeight="1">
      <c r="B53" s="21"/>
      <c r="C53" s="24">
        <f>MAX(IF(am,cp*(C52-K),0),(p*D52+(1-p)*D54)*EXP(-r*t/n))</f>
        <v>1.8025985668588533</v>
      </c>
      <c r="D53" s="22">
        <f>C52*dw</f>
        <v>89.09472522884107</v>
      </c>
      <c r="E53" s="24">
        <f>MAX(cp*(E52-K),0)</f>
        <v>0</v>
      </c>
    </row>
    <row r="54" spans="2:5" ht="9.75" customHeight="1">
      <c r="B54" s="21"/>
      <c r="C54" s="21"/>
      <c r="D54" s="24">
        <f>MAX(IF(am,cp*(D53-K),0),(p*E53+(1-p)*E55)*EXP(-r*t/n))</f>
        <v>0</v>
      </c>
      <c r="E54" s="22">
        <f>D53*dw</f>
        <v>84.0965131393047</v>
      </c>
    </row>
    <row r="55" spans="2:5" ht="9.75" customHeight="1">
      <c r="B55" s="21"/>
      <c r="C55" s="21"/>
      <c r="D55" s="21"/>
      <c r="E55" s="24">
        <f>MAX(cp*(E54-K),0)</f>
        <v>0</v>
      </c>
    </row>
  </sheetData>
  <mergeCells count="3">
    <mergeCell ref="A23:E23"/>
    <mergeCell ref="D25:E25"/>
    <mergeCell ref="A46:E4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Client Préferé</cp:lastModifiedBy>
  <cp:lastPrinted>1999-01-10T17:43:14Z</cp:lastPrinted>
  <dcterms:created xsi:type="dcterms:W3CDTF">1996-10-03T08:31:47Z</dcterms:created>
  <dcterms:modified xsi:type="dcterms:W3CDTF">2003-05-10T15:00:56Z</dcterms:modified>
  <cp:category/>
  <cp:version/>
  <cp:contentType/>
  <cp:contentStatus/>
</cp:coreProperties>
</file>